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user\Desktop\DAY 1 PM\"/>
    </mc:Choice>
  </mc:AlternateContent>
  <bookViews>
    <workbookView xWindow="0" yWindow="0" windowWidth="24000" windowHeight="9735" activeTab="1"/>
  </bookViews>
  <sheets>
    <sheet name="liability discount rate" sheetId="2" r:id="rId1"/>
    <sheet name="Stochastic" sheetId="7" r:id="rId2"/>
    <sheet name="market price" sheetId="3" r:id="rId3"/>
    <sheet name="volatility" sheetId="5" r:id="rId4"/>
    <sheet name="asset dependent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" l="1"/>
  <c r="C12" i="6" s="1"/>
  <c r="C10" i="6"/>
  <c r="C8" i="5"/>
  <c r="I33" i="2"/>
  <c r="E33" i="2"/>
  <c r="C33" i="2"/>
  <c r="D28" i="2"/>
  <c r="E28" i="2" s="1"/>
  <c r="F28" i="2" s="1"/>
  <c r="G28" i="2" s="1"/>
  <c r="H28" i="2" s="1"/>
  <c r="I28" i="2" s="1"/>
  <c r="J28" i="2" s="1"/>
  <c r="K28" i="2" s="1"/>
  <c r="L28" i="2" s="1"/>
  <c r="D29" i="2"/>
  <c r="E29" i="2" s="1"/>
  <c r="F29" i="2" s="1"/>
  <c r="G29" i="2" s="1"/>
  <c r="H29" i="2" s="1"/>
  <c r="I29" i="2" s="1"/>
  <c r="J29" i="2" s="1"/>
  <c r="K29" i="2" s="1"/>
  <c r="L29" i="2" s="1"/>
  <c r="C32" i="2"/>
  <c r="D31" i="2"/>
  <c r="E31" i="2" s="1"/>
  <c r="D30" i="2"/>
  <c r="E30" i="2" s="1"/>
  <c r="F30" i="2" s="1"/>
  <c r="G30" i="2" s="1"/>
  <c r="H30" i="2" s="1"/>
  <c r="I30" i="2" s="1"/>
  <c r="J30" i="2" s="1"/>
  <c r="K30" i="2" s="1"/>
  <c r="L30" i="2" s="1"/>
  <c r="D27" i="2"/>
  <c r="E27" i="2" s="1"/>
  <c r="F27" i="2" s="1"/>
  <c r="G27" i="2" s="1"/>
  <c r="H27" i="2" s="1"/>
  <c r="I27" i="2" s="1"/>
  <c r="J27" i="2" s="1"/>
  <c r="K27" i="2" s="1"/>
  <c r="L27" i="2" s="1"/>
  <c r="L33" i="2" s="1"/>
  <c r="D3" i="5"/>
  <c r="E3" i="5" s="1"/>
  <c r="F3" i="5" s="1"/>
  <c r="G3" i="5" s="1"/>
  <c r="G8" i="5" s="1"/>
  <c r="G15" i="3"/>
  <c r="F15" i="3" s="1"/>
  <c r="E15" i="3" s="1"/>
  <c r="D15" i="3" s="1"/>
  <c r="G14" i="3"/>
  <c r="F14" i="3" s="1"/>
  <c r="E14" i="3" s="1"/>
  <c r="D14" i="3" s="1"/>
  <c r="C14" i="3" s="1"/>
  <c r="G13" i="3"/>
  <c r="F13" i="3" s="1"/>
  <c r="E13" i="3" s="1"/>
  <c r="D13" i="3" s="1"/>
  <c r="C13" i="3" s="1"/>
  <c r="G12" i="3"/>
  <c r="F12" i="3" s="1"/>
  <c r="E12" i="3" s="1"/>
  <c r="D12" i="3" s="1"/>
  <c r="C12" i="3" s="1"/>
  <c r="G11" i="3"/>
  <c r="G33" i="2" l="1"/>
  <c r="K33" i="2"/>
  <c r="E8" i="5"/>
  <c r="F33" i="2"/>
  <c r="J33" i="2"/>
  <c r="D8" i="5"/>
  <c r="D33" i="2"/>
  <c r="H33" i="2"/>
  <c r="F8" i="5"/>
  <c r="E32" i="2"/>
  <c r="F31" i="2"/>
  <c r="D32" i="2"/>
  <c r="F11" i="3"/>
  <c r="C39" i="2"/>
  <c r="D37" i="2"/>
  <c r="E37" i="2" s="1"/>
  <c r="C22" i="2"/>
  <c r="C21" i="2"/>
  <c r="C20" i="2"/>
  <c r="C24" i="2" s="1"/>
  <c r="C16" i="2"/>
  <c r="D13" i="2"/>
  <c r="E13" i="2" s="1"/>
  <c r="F13" i="2" s="1"/>
  <c r="G13" i="2" s="1"/>
  <c r="H13" i="2" s="1"/>
  <c r="I13" i="2" s="1"/>
  <c r="J13" i="2" s="1"/>
  <c r="K13" i="2" s="1"/>
  <c r="L13" i="2" s="1"/>
  <c r="D14" i="2"/>
  <c r="E14" i="2" s="1"/>
  <c r="E21" i="2" s="1"/>
  <c r="D15" i="2"/>
  <c r="E15" i="2" s="1"/>
  <c r="F15" i="2" s="1"/>
  <c r="G15" i="2" s="1"/>
  <c r="H15" i="2" s="1"/>
  <c r="I15" i="2" s="1"/>
  <c r="J15" i="2" s="1"/>
  <c r="K15" i="2" s="1"/>
  <c r="L15" i="2" s="1"/>
  <c r="L22" i="2" s="1"/>
  <c r="D12" i="2"/>
  <c r="E12" i="2" s="1"/>
  <c r="F12" i="2" s="1"/>
  <c r="G12" i="2" s="1"/>
  <c r="H12" i="2" s="1"/>
  <c r="I12" i="2" s="1"/>
  <c r="J12" i="2" s="1"/>
  <c r="K12" i="2" s="1"/>
  <c r="L12" i="2" s="1"/>
  <c r="C8" i="2"/>
  <c r="D6" i="2"/>
  <c r="E6" i="2" s="1"/>
  <c r="F6" i="2" s="1"/>
  <c r="G6" i="2" s="1"/>
  <c r="H6" i="2" s="1"/>
  <c r="I6" i="2" s="1"/>
  <c r="J6" i="2" s="1"/>
  <c r="K6" i="2" s="1"/>
  <c r="L6" i="2" s="1"/>
  <c r="L39" i="2" s="1"/>
  <c r="D7" i="2"/>
  <c r="E7" i="2" s="1"/>
  <c r="F7" i="2" s="1"/>
  <c r="G7" i="2" s="1"/>
  <c r="H7" i="2" s="1"/>
  <c r="I7" i="2" s="1"/>
  <c r="J7" i="2" s="1"/>
  <c r="K7" i="2" s="1"/>
  <c r="L7" i="2" s="1"/>
  <c r="D5" i="2"/>
  <c r="E5" i="2" s="1"/>
  <c r="E20" i="2" s="1"/>
  <c r="J39" i="2" l="1"/>
  <c r="K39" i="2"/>
  <c r="D21" i="2"/>
  <c r="D39" i="2"/>
  <c r="J22" i="2"/>
  <c r="F39" i="2"/>
  <c r="F32" i="2"/>
  <c r="G31" i="2"/>
  <c r="E22" i="2"/>
  <c r="E23" i="2" s="1"/>
  <c r="C36" i="2"/>
  <c r="C40" i="2" s="1"/>
  <c r="F22" i="2"/>
  <c r="G39" i="2"/>
  <c r="C23" i="2"/>
  <c r="I22" i="2"/>
  <c r="H39" i="2"/>
  <c r="E11" i="3"/>
  <c r="E36" i="2"/>
  <c r="E24" i="2"/>
  <c r="D20" i="2"/>
  <c r="G22" i="2"/>
  <c r="K22" i="2"/>
  <c r="D22" i="2"/>
  <c r="H22" i="2"/>
  <c r="E39" i="2"/>
  <c r="I39" i="2"/>
  <c r="F37" i="2"/>
  <c r="F5" i="2"/>
  <c r="E8" i="2"/>
  <c r="F14" i="2"/>
  <c r="E16" i="2"/>
  <c r="D8" i="2"/>
  <c r="D16" i="2"/>
  <c r="D23" i="2" l="1"/>
  <c r="H31" i="2"/>
  <c r="G32" i="2"/>
  <c r="E40" i="2"/>
  <c r="D11" i="3"/>
  <c r="G5" i="2"/>
  <c r="G8" i="2" s="1"/>
  <c r="F20" i="2"/>
  <c r="D24" i="2"/>
  <c r="D36" i="2"/>
  <c r="D40" i="2" s="1"/>
  <c r="G14" i="2"/>
  <c r="G16" i="2" s="1"/>
  <c r="F21" i="2"/>
  <c r="F23" i="2" s="1"/>
  <c r="G37" i="2"/>
  <c r="F8" i="2"/>
  <c r="F16" i="2"/>
  <c r="H32" i="2" l="1"/>
  <c r="I31" i="2"/>
  <c r="C11" i="3"/>
  <c r="H14" i="2"/>
  <c r="G21" i="2"/>
  <c r="G23" i="2" s="1"/>
  <c r="F36" i="2"/>
  <c r="F40" i="2" s="1"/>
  <c r="F24" i="2"/>
  <c r="H5" i="2"/>
  <c r="G20" i="2"/>
  <c r="H37" i="2"/>
  <c r="H36" i="2" s="1"/>
  <c r="H40" i="2" s="1"/>
  <c r="C17" i="3" l="1"/>
  <c r="C15" i="3"/>
  <c r="D8" i="3" s="1"/>
  <c r="I32" i="2"/>
  <c r="J31" i="2"/>
  <c r="G24" i="2"/>
  <c r="G36" i="2"/>
  <c r="I5" i="2"/>
  <c r="H20" i="2"/>
  <c r="H24" i="2" s="1"/>
  <c r="H8" i="2"/>
  <c r="I14" i="2"/>
  <c r="H21" i="2"/>
  <c r="H23" i="2" s="1"/>
  <c r="H16" i="2"/>
  <c r="I37" i="2"/>
  <c r="I36" i="2" s="1"/>
  <c r="I40" i="2" s="1"/>
  <c r="J32" i="2" l="1"/>
  <c r="K31" i="2"/>
  <c r="J5" i="2"/>
  <c r="I20" i="2"/>
  <c r="I24" i="2" s="1"/>
  <c r="I8" i="2"/>
  <c r="I21" i="2"/>
  <c r="I23" i="2" s="1"/>
  <c r="J14" i="2"/>
  <c r="I16" i="2"/>
  <c r="G40" i="2"/>
  <c r="J37" i="2"/>
  <c r="J36" i="2" s="1"/>
  <c r="J40" i="2" s="1"/>
  <c r="L31" i="2" l="1"/>
  <c r="L32" i="2" s="1"/>
  <c r="K32" i="2"/>
  <c r="J21" i="2"/>
  <c r="J23" i="2" s="1"/>
  <c r="J16" i="2"/>
  <c r="K14" i="2"/>
  <c r="K5" i="2"/>
  <c r="J20" i="2"/>
  <c r="J24" i="2" s="1"/>
  <c r="J8" i="2"/>
  <c r="K37" i="2"/>
  <c r="K36" i="2" s="1"/>
  <c r="K40" i="2" s="1"/>
  <c r="K21" i="2" l="1"/>
  <c r="K23" i="2" s="1"/>
  <c r="L14" i="2"/>
  <c r="K16" i="2"/>
  <c r="L5" i="2"/>
  <c r="K20" i="2"/>
  <c r="K24" i="2" s="1"/>
  <c r="K8" i="2"/>
  <c r="L37" i="2"/>
  <c r="L36" i="2" s="1"/>
  <c r="L40" i="2" s="1"/>
  <c r="L8" i="2" l="1"/>
  <c r="L20" i="2"/>
  <c r="L24" i="2" s="1"/>
  <c r="L16" i="2"/>
  <c r="L21" i="2"/>
  <c r="L23" i="2" s="1"/>
</calcChain>
</file>

<file path=xl/sharedStrings.xml><?xml version="1.0" encoding="utf-8"?>
<sst xmlns="http://schemas.openxmlformats.org/spreadsheetml/2006/main" count="119" uniqueCount="74">
  <si>
    <t>Risk free rate</t>
  </si>
  <si>
    <t>Asset rate</t>
  </si>
  <si>
    <t>Expected defaults</t>
  </si>
  <si>
    <t>Based on the examples below, what is the appropriate discount rate or range of discount rates?</t>
  </si>
  <si>
    <t>Example 1</t>
  </si>
  <si>
    <t>Liquidity spread</t>
  </si>
  <si>
    <t>Spread for unexpected defaults</t>
  </si>
  <si>
    <t>Example 2</t>
  </si>
  <si>
    <t>Example 3</t>
  </si>
  <si>
    <t>Example 4</t>
  </si>
  <si>
    <t>Risk free rate (currency B)</t>
  </si>
  <si>
    <t>Risk free rate (currency A)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</si>
  <si>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</si>
  <si>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</si>
  <si>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</si>
  <si>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</si>
  <si>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</si>
  <si>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</si>
  <si>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</si>
  <si>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</si>
  <si>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</si>
  <si>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</si>
  <si>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Max liability rate</t>
  </si>
  <si>
    <t>Min liability rate</t>
  </si>
  <si>
    <t>FX spot (currency A / currency B)</t>
  </si>
  <si>
    <t>Liquidity spread (currency A)</t>
  </si>
  <si>
    <t>Max liability rate (currency A)</t>
  </si>
  <si>
    <t>Min liability rate (currency A)</t>
  </si>
  <si>
    <t>Current market price</t>
  </si>
  <si>
    <t>Scenarios</t>
  </si>
  <si>
    <t>Year 0</t>
  </si>
  <si>
    <t>Scenario 1</t>
  </si>
  <si>
    <t>Scenario 2</t>
  </si>
  <si>
    <t>Scenario 3</t>
  </si>
  <si>
    <t>Scenario 4</t>
  </si>
  <si>
    <t>Scenario 5</t>
  </si>
  <si>
    <t>Present values</t>
  </si>
  <si>
    <t>Mean</t>
  </si>
  <si>
    <t>Implied volatility</t>
  </si>
  <si>
    <t>1 year</t>
  </si>
  <si>
    <t>Historical average volatility over last: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</si>
  <si>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</si>
  <si>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</si>
  <si>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</si>
  <si>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</si>
  <si>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</si>
  <si>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</si>
  <si>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</si>
  <si>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</si>
  <si>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</si>
  <si>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15 years</t>
  </si>
  <si>
    <t>20 years</t>
  </si>
  <si>
    <t>Actual volatility</t>
  </si>
  <si>
    <t>Year 15</t>
  </si>
  <si>
    <t>Year 20</t>
  </si>
  <si>
    <t>NA</t>
  </si>
  <si>
    <t>ESG volatility input</t>
  </si>
  <si>
    <t>Example 5</t>
  </si>
  <si>
    <t>Asset yield</t>
  </si>
  <si>
    <t>Guaranteed crediting rate</t>
  </si>
  <si>
    <t>What is the correct discount rate if:</t>
  </si>
  <si>
    <t>it is just a liability discount rate?</t>
  </si>
  <si>
    <t>it is 100% asset dependent?</t>
  </si>
  <si>
    <t>flat yield curve</t>
  </si>
  <si>
    <t>half of the credit spread is shared with the policyholder?</t>
  </si>
  <si>
    <t>How does the guaranteed rate affect the discounting?</t>
  </si>
  <si>
    <t>Do you need to separate the cash flows? If so, how?</t>
  </si>
  <si>
    <t>unclear</t>
  </si>
  <si>
    <t>It affects the degree of variability</t>
  </si>
  <si>
    <t>No, but you can. Unclear how.</t>
  </si>
  <si>
    <t>Company's view of risk premium</t>
  </si>
  <si>
    <t>Market view of risk free rate</t>
  </si>
  <si>
    <t>Stochastic mean return</t>
  </si>
  <si>
    <t>depends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</si>
</sst>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0000_);_(* \(#,##0.00000\);_(* &quot;-&quot;??_);_(@_)"/>
    <numFmt numFmtId="165" formatCode="_(* #,##0.000_);_(* \(#,##0.000\);_(* &quot;-&quot;??_);_(@_)"/>
    <numFmt numFmtId="166" formatCode="0.000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0" fontId="0" fillId="0" borderId="0" xfId="2" applyNumberFormat="1" applyFont="1"/>
    <xf numFmtId="1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10" fontId="0" fillId="2" borderId="0" xfId="2" applyNumberFormat="1" applyFont="1" applyFill="1"/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2" borderId="0" xfId="0" applyNumberFormat="1" applyFill="1"/>
    <xf numFmtId="165" fontId="0" fillId="2" borderId="0" xfId="1" applyNumberFormat="1" applyFont="1" applyFill="1"/>
    <xf numFmtId="166" fontId="0" fillId="0" borderId="0" xfId="0" applyNumberFormat="1"/>
    <xf numFmtId="10" fontId="0" fillId="0" borderId="0" xfId="2" applyNumberFormat="1" applyFont="1" applyFill="1"/>
    <xf numFmtId="167" fontId="0" fillId="0" borderId="0" xfId="0" applyNumberFormat="1"/>
    <xf numFmtId="0" fontId="0" fillId="0" borderId="0" xfId="0" applyAlignment="1">
      <alignment wrapText="1"/>
    </xf>
    <xf numFmtId="167" fontId="0" fillId="0" borderId="0" xfId="2" applyNumberFormat="1" applyFont="1"/>
    <xf numFmtId="0" fontId="0" fillId="2" borderId="0" xfId="0" applyFill="1"/>
    <xf numFmtId="167" fontId="0" fillId="2" borderId="0" xfId="0" applyNumberFormat="1" applyFill="1"/>
    <xf numFmtId="10" fontId="0" fillId="2" borderId="0" xfId="0" applyNumberFormat="1" applyFill="1"/>
    <xf numFmtId="9" fontId="0" fillId="0" borderId="0" xfId="0" applyNumberFormat="1"/>
    <xf numFmtId="165" fontId="0" fillId="3" borderId="0" xfId="1" applyNumberFormat="1" applyFont="1" applyFill="1"/>
    <xf numFmtId="10" fontId="0" fillId="4" borderId="0" xfId="2" applyNumberFormat="1" applyFont="1" applyFill="1"/>
    <xf numFmtId="10" fontId="0" fillId="3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5"/>
  <sheetViews>
    <sheetView topLeftCell="A22" workbookViewId="0">
      <selection activeCell="H36" sqref="H36"/>
    </sheetView>
  </sheetViews>
  <sheetFormatPr defaultRowHeight="15" x14ac:dyDescent="0.25"/>
  <cols>
    <col min="2" max="2" width="29.85546875" customWidth="1"/>
  </cols>
  <sheetData>
    <row r="2" spans="2:12" x14ac:dyDescent="0.25">
      <c r="B2" t="s">
        <v>3</v>
      </c>
    </row>
    <row r="4" spans="2:12" x14ac:dyDescent="0.25">
      <c r="B4" t="s">
        <v>4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2:12" x14ac:dyDescent="0.25">
      <c r="B5" s="3" t="s">
        <v>0</v>
      </c>
      <c r="C5" s="1">
        <v>0.02</v>
      </c>
      <c r="D5" s="1">
        <f>C5+0.1%</f>
        <v>2.1000000000000001E-2</v>
      </c>
      <c r="E5" s="1">
        <f>D5+0.1%</f>
        <v>2.2000000000000002E-2</v>
      </c>
      <c r="F5" s="1">
        <f>E5+0.1%</f>
        <v>2.3000000000000003E-2</v>
      </c>
      <c r="G5" s="1">
        <f>F5+0.1%</f>
        <v>2.4000000000000004E-2</v>
      </c>
      <c r="H5" s="1">
        <f>G5+0.05%</f>
        <v>2.4500000000000004E-2</v>
      </c>
      <c r="I5" s="1">
        <f>H5+0.05%</f>
        <v>2.5000000000000005E-2</v>
      </c>
      <c r="J5" s="1">
        <f>I5+0.05%</f>
        <v>2.5500000000000005E-2</v>
      </c>
      <c r="K5" s="1">
        <f>J5+0.05%</f>
        <v>2.6000000000000006E-2</v>
      </c>
      <c r="L5" s="1">
        <f>K5+0.05%</f>
        <v>2.6500000000000006E-2</v>
      </c>
    </row>
    <row r="6" spans="2:12" x14ac:dyDescent="0.25">
      <c r="B6" s="3" t="s">
        <v>5</v>
      </c>
      <c r="C6" s="1">
        <v>0.01</v>
      </c>
      <c r="D6" s="1">
        <f>C6+0.1%</f>
        <v>1.0999999999999999E-2</v>
      </c>
      <c r="E6" s="1">
        <f t="shared" ref="E6:L6" si="0">D6+0.1%</f>
        <v>1.2E-2</v>
      </c>
      <c r="F6" s="1">
        <f t="shared" si="0"/>
        <v>1.3000000000000001E-2</v>
      </c>
      <c r="G6" s="1">
        <f t="shared" si="0"/>
        <v>1.4000000000000002E-2</v>
      </c>
      <c r="H6" s="1">
        <f t="shared" si="0"/>
        <v>1.5000000000000003E-2</v>
      </c>
      <c r="I6" s="1">
        <f t="shared" si="0"/>
        <v>1.6000000000000004E-2</v>
      </c>
      <c r="J6" s="1">
        <f t="shared" si="0"/>
        <v>1.7000000000000005E-2</v>
      </c>
      <c r="K6" s="1">
        <f t="shared" si="0"/>
        <v>1.8000000000000006E-2</v>
      </c>
      <c r="L6" s="1">
        <f t="shared" si="0"/>
        <v>1.9000000000000006E-2</v>
      </c>
    </row>
    <row r="7" spans="2:12" x14ac:dyDescent="0.25">
      <c r="B7" s="3" t="s">
        <v>1</v>
      </c>
      <c r="C7" s="1">
        <v>0.04</v>
      </c>
      <c r="D7" s="1">
        <f>C7+0.15%</f>
        <v>4.1500000000000002E-2</v>
      </c>
      <c r="E7" s="1">
        <f>D7+0.15%</f>
        <v>4.3000000000000003E-2</v>
      </c>
      <c r="F7" s="1">
        <f>E7+0.15%</f>
        <v>4.4500000000000005E-2</v>
      </c>
      <c r="G7" s="1">
        <f>F7+0.15%</f>
        <v>4.6000000000000006E-2</v>
      </c>
      <c r="H7" s="1">
        <f>G7+0.1%</f>
        <v>4.7000000000000007E-2</v>
      </c>
      <c r="I7" s="1">
        <f>H7+0.1%</f>
        <v>4.8000000000000008E-2</v>
      </c>
      <c r="J7" s="1">
        <f>I7+0.1%</f>
        <v>4.9000000000000009E-2</v>
      </c>
      <c r="K7" s="1">
        <f>J7+0.1%</f>
        <v>5.000000000000001E-2</v>
      </c>
      <c r="L7" s="1">
        <f>K7+0.1%</f>
        <v>5.1000000000000011E-2</v>
      </c>
    </row>
    <row r="8" spans="2:12" x14ac:dyDescent="0.25">
      <c r="B8" s="4" t="s">
        <v>22</v>
      </c>
      <c r="C8" s="5">
        <f>C5+C6</f>
        <v>0.03</v>
      </c>
      <c r="D8" s="5">
        <f t="shared" ref="D8:L8" si="1">D5+D6</f>
        <v>3.2000000000000001E-2</v>
      </c>
      <c r="E8" s="5">
        <f t="shared" si="1"/>
        <v>3.4000000000000002E-2</v>
      </c>
      <c r="F8" s="5">
        <f t="shared" si="1"/>
        <v>3.6000000000000004E-2</v>
      </c>
      <c r="G8" s="5">
        <f t="shared" si="1"/>
        <v>3.8000000000000006E-2</v>
      </c>
      <c r="H8" s="5">
        <f t="shared" si="1"/>
        <v>3.9500000000000007E-2</v>
      </c>
      <c r="I8" s="5">
        <f t="shared" si="1"/>
        <v>4.1000000000000009E-2</v>
      </c>
      <c r="J8" s="5">
        <f t="shared" si="1"/>
        <v>4.250000000000001E-2</v>
      </c>
      <c r="K8" s="5">
        <f t="shared" si="1"/>
        <v>4.4000000000000011E-2</v>
      </c>
      <c r="L8" s="5">
        <f t="shared" si="1"/>
        <v>4.5500000000000013E-2</v>
      </c>
    </row>
    <row r="9" spans="2:12" x14ac:dyDescent="0.25">
      <c r="B9" s="4" t="s">
        <v>23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25">
      <c r="B12" s="3" t="s">
        <v>0</v>
      </c>
      <c r="C12" s="1">
        <v>0.02</v>
      </c>
      <c r="D12" s="1">
        <f>C12+0.1%</f>
        <v>2.1000000000000001E-2</v>
      </c>
      <c r="E12" s="1">
        <f>D12+0.1%</f>
        <v>2.2000000000000002E-2</v>
      </c>
      <c r="F12" s="1">
        <f>E12+0.1%</f>
        <v>2.3000000000000003E-2</v>
      </c>
      <c r="G12" s="1">
        <f>F12+0.1%</f>
        <v>2.4000000000000004E-2</v>
      </c>
      <c r="H12" s="1">
        <f>G12+0.05%</f>
        <v>2.4500000000000004E-2</v>
      </c>
      <c r="I12" s="1">
        <f>H12+0.05%</f>
        <v>2.5000000000000005E-2</v>
      </c>
      <c r="J12" s="1">
        <f>I12+0.05%</f>
        <v>2.5500000000000005E-2</v>
      </c>
      <c r="K12" s="1">
        <f>J12+0.05%</f>
        <v>2.6000000000000006E-2</v>
      </c>
      <c r="L12" s="1">
        <f>K12+0.05%</f>
        <v>2.6500000000000006E-2</v>
      </c>
    </row>
    <row r="13" spans="2:12" x14ac:dyDescent="0.25">
      <c r="B13" s="3" t="s">
        <v>6</v>
      </c>
      <c r="C13" s="1">
        <v>1E-3</v>
      </c>
      <c r="D13" s="1">
        <f t="shared" ref="D13:L13" si="2">C13+0.01%</f>
        <v>1.1000000000000001E-3</v>
      </c>
      <c r="E13" s="1">
        <f t="shared" si="2"/>
        <v>1.2000000000000001E-3</v>
      </c>
      <c r="F13" s="1">
        <f t="shared" si="2"/>
        <v>1.3000000000000002E-3</v>
      </c>
      <c r="G13" s="1">
        <f t="shared" si="2"/>
        <v>1.4000000000000002E-3</v>
      </c>
      <c r="H13" s="1">
        <f t="shared" si="2"/>
        <v>1.5000000000000002E-3</v>
      </c>
      <c r="I13" s="1">
        <f t="shared" si="2"/>
        <v>1.6000000000000003E-3</v>
      </c>
      <c r="J13" s="1">
        <f t="shared" si="2"/>
        <v>1.7000000000000003E-3</v>
      </c>
      <c r="K13" s="1">
        <f t="shared" si="2"/>
        <v>1.8000000000000004E-3</v>
      </c>
      <c r="L13" s="1">
        <f t="shared" si="2"/>
        <v>1.9000000000000004E-3</v>
      </c>
    </row>
    <row r="14" spans="2:12" x14ac:dyDescent="0.25">
      <c r="B14" s="3" t="s">
        <v>2</v>
      </c>
      <c r="C14" s="1">
        <v>2E-3</v>
      </c>
      <c r="D14" s="1">
        <f>C14+0.01%</f>
        <v>2.0999999999999999E-3</v>
      </c>
      <c r="E14" s="1">
        <f t="shared" ref="E14:L14" si="3">D14+0.01%</f>
        <v>2.1999999999999997E-3</v>
      </c>
      <c r="F14" s="1">
        <f t="shared" si="3"/>
        <v>2.2999999999999995E-3</v>
      </c>
      <c r="G14" s="1">
        <f t="shared" si="3"/>
        <v>2.3999999999999994E-3</v>
      </c>
      <c r="H14" s="1">
        <f t="shared" si="3"/>
        <v>2.4999999999999992E-3</v>
      </c>
      <c r="I14" s="1">
        <f t="shared" si="3"/>
        <v>2.599999999999999E-3</v>
      </c>
      <c r="J14" s="1">
        <f t="shared" si="3"/>
        <v>2.6999999999999988E-3</v>
      </c>
      <c r="K14" s="1">
        <f t="shared" si="3"/>
        <v>2.7999999999999987E-3</v>
      </c>
      <c r="L14" s="1">
        <f t="shared" si="3"/>
        <v>2.8999999999999985E-3</v>
      </c>
    </row>
    <row r="15" spans="2:12" x14ac:dyDescent="0.25">
      <c r="B15" s="3" t="s">
        <v>1</v>
      </c>
      <c r="C15" s="1">
        <v>0.04</v>
      </c>
      <c r="D15" s="1">
        <f>C15+0.15%</f>
        <v>4.1500000000000002E-2</v>
      </c>
      <c r="E15" s="1">
        <f>D15+0.15%</f>
        <v>4.3000000000000003E-2</v>
      </c>
      <c r="F15" s="1">
        <f>E15+0.15%</f>
        <v>4.4500000000000005E-2</v>
      </c>
      <c r="G15" s="1">
        <f>F15+0.15%</f>
        <v>4.6000000000000006E-2</v>
      </c>
      <c r="H15" s="1">
        <f>G15+0.1%</f>
        <v>4.7000000000000007E-2</v>
      </c>
      <c r="I15" s="1">
        <f>H15+0.1%</f>
        <v>4.8000000000000008E-2</v>
      </c>
      <c r="J15" s="1">
        <f>I15+0.1%</f>
        <v>4.9000000000000009E-2</v>
      </c>
      <c r="K15" s="1">
        <f>J15+0.1%</f>
        <v>5.000000000000001E-2</v>
      </c>
      <c r="L15" s="1">
        <f>K15+0.1%</f>
        <v>5.1000000000000011E-2</v>
      </c>
    </row>
    <row r="16" spans="2:12" x14ac:dyDescent="0.25">
      <c r="B16" s="4" t="s">
        <v>22</v>
      </c>
      <c r="C16" s="5">
        <f>C15-C14-C13</f>
        <v>3.6999999999999998E-2</v>
      </c>
      <c r="D16" s="5">
        <f t="shared" ref="D16:L16" si="4">D15-D14-D13</f>
        <v>3.8300000000000008E-2</v>
      </c>
      <c r="E16" s="5">
        <f t="shared" si="4"/>
        <v>3.9600000000000003E-2</v>
      </c>
      <c r="F16" s="5">
        <f t="shared" si="4"/>
        <v>4.0900000000000006E-2</v>
      </c>
      <c r="G16" s="5">
        <f t="shared" si="4"/>
        <v>4.2200000000000008E-2</v>
      </c>
      <c r="H16" s="5">
        <f t="shared" si="4"/>
        <v>4.3000000000000003E-2</v>
      </c>
      <c r="I16" s="5">
        <f t="shared" si="4"/>
        <v>4.3800000000000013E-2</v>
      </c>
      <c r="J16" s="5">
        <f t="shared" si="4"/>
        <v>4.4600000000000008E-2</v>
      </c>
      <c r="K16" s="5">
        <f t="shared" si="4"/>
        <v>4.540000000000001E-2</v>
      </c>
      <c r="L16" s="5">
        <f t="shared" si="4"/>
        <v>4.6200000000000012E-2</v>
      </c>
    </row>
    <row r="17" spans="2:12" x14ac:dyDescent="0.25">
      <c r="B17" s="4" t="s">
        <v>23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25">
      <c r="B19" t="s">
        <v>8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25">
      <c r="B20" s="3" t="s">
        <v>0</v>
      </c>
      <c r="C20" s="2">
        <f>C5</f>
        <v>0.02</v>
      </c>
      <c r="D20" s="2">
        <f t="shared" ref="D20:L20" si="5">D5</f>
        <v>2.1000000000000001E-2</v>
      </c>
      <c r="E20" s="2">
        <f t="shared" si="5"/>
        <v>2.2000000000000002E-2</v>
      </c>
      <c r="F20" s="2">
        <f t="shared" si="5"/>
        <v>2.3000000000000003E-2</v>
      </c>
      <c r="G20" s="2">
        <f t="shared" si="5"/>
        <v>2.4000000000000004E-2</v>
      </c>
      <c r="H20" s="2">
        <f t="shared" si="5"/>
        <v>2.4500000000000004E-2</v>
      </c>
      <c r="I20" s="2">
        <f t="shared" si="5"/>
        <v>2.5000000000000005E-2</v>
      </c>
      <c r="J20" s="2">
        <f t="shared" si="5"/>
        <v>2.5500000000000005E-2</v>
      </c>
      <c r="K20" s="2">
        <f t="shared" si="5"/>
        <v>2.6000000000000006E-2</v>
      </c>
      <c r="L20" s="2">
        <f t="shared" si="5"/>
        <v>2.6500000000000006E-2</v>
      </c>
    </row>
    <row r="21" spans="2:12" x14ac:dyDescent="0.25">
      <c r="B21" s="3" t="s">
        <v>2</v>
      </c>
      <c r="C21" s="2">
        <f>C14</f>
        <v>2E-3</v>
      </c>
      <c r="D21" s="2">
        <f t="shared" ref="D21:L21" si="6">D14</f>
        <v>2.0999999999999999E-3</v>
      </c>
      <c r="E21" s="2">
        <f t="shared" si="6"/>
        <v>2.1999999999999997E-3</v>
      </c>
      <c r="F21" s="2">
        <f t="shared" si="6"/>
        <v>2.2999999999999995E-3</v>
      </c>
      <c r="G21" s="2">
        <f t="shared" si="6"/>
        <v>2.3999999999999994E-3</v>
      </c>
      <c r="H21" s="2">
        <f t="shared" si="6"/>
        <v>2.4999999999999992E-3</v>
      </c>
      <c r="I21" s="2">
        <f t="shared" si="6"/>
        <v>2.599999999999999E-3</v>
      </c>
      <c r="J21" s="2">
        <f t="shared" si="6"/>
        <v>2.6999999999999988E-3</v>
      </c>
      <c r="K21" s="2">
        <f t="shared" si="6"/>
        <v>2.7999999999999987E-3</v>
      </c>
      <c r="L21" s="2">
        <f t="shared" si="6"/>
        <v>2.8999999999999985E-3</v>
      </c>
    </row>
    <row r="22" spans="2:12" x14ac:dyDescent="0.25">
      <c r="B22" s="3" t="s">
        <v>1</v>
      </c>
      <c r="C22" s="2">
        <f>C15</f>
        <v>0.04</v>
      </c>
      <c r="D22" s="2">
        <f t="shared" ref="D22:L22" si="7">D15</f>
        <v>4.1500000000000002E-2</v>
      </c>
      <c r="E22" s="2">
        <f t="shared" si="7"/>
        <v>4.3000000000000003E-2</v>
      </c>
      <c r="F22" s="2">
        <f t="shared" si="7"/>
        <v>4.4500000000000005E-2</v>
      </c>
      <c r="G22" s="2">
        <f t="shared" si="7"/>
        <v>4.6000000000000006E-2</v>
      </c>
      <c r="H22" s="2">
        <f t="shared" si="7"/>
        <v>4.7000000000000007E-2</v>
      </c>
      <c r="I22" s="2">
        <f t="shared" si="7"/>
        <v>4.8000000000000008E-2</v>
      </c>
      <c r="J22" s="2">
        <f t="shared" si="7"/>
        <v>4.9000000000000009E-2</v>
      </c>
      <c r="K22" s="2">
        <f t="shared" si="7"/>
        <v>5.000000000000001E-2</v>
      </c>
      <c r="L22" s="2">
        <f t="shared" si="7"/>
        <v>5.1000000000000011E-2</v>
      </c>
    </row>
    <row r="23" spans="2:12" x14ac:dyDescent="0.25">
      <c r="B23" s="4" t="s">
        <v>22</v>
      </c>
      <c r="C23" s="5">
        <f>C22-C21</f>
        <v>3.7999999999999999E-2</v>
      </c>
      <c r="D23" s="5">
        <f t="shared" ref="D23:L23" si="8">D22-D21</f>
        <v>3.9400000000000004E-2</v>
      </c>
      <c r="E23" s="5">
        <f t="shared" si="8"/>
        <v>4.0800000000000003E-2</v>
      </c>
      <c r="F23" s="5">
        <f t="shared" si="8"/>
        <v>4.2200000000000008E-2</v>
      </c>
      <c r="G23" s="5">
        <f t="shared" si="8"/>
        <v>4.3600000000000007E-2</v>
      </c>
      <c r="H23" s="5">
        <f t="shared" si="8"/>
        <v>4.4500000000000005E-2</v>
      </c>
      <c r="I23" s="5">
        <f t="shared" si="8"/>
        <v>4.540000000000001E-2</v>
      </c>
      <c r="J23" s="5">
        <f t="shared" si="8"/>
        <v>4.6300000000000008E-2</v>
      </c>
      <c r="K23" s="5">
        <f t="shared" si="8"/>
        <v>4.7200000000000013E-2</v>
      </c>
      <c r="L23" s="5">
        <f t="shared" si="8"/>
        <v>4.8100000000000011E-2</v>
      </c>
    </row>
    <row r="24" spans="2:12" x14ac:dyDescent="0.25">
      <c r="B24" s="4" t="s">
        <v>23</v>
      </c>
      <c r="C24" s="5">
        <f>C20</f>
        <v>0.02</v>
      </c>
      <c r="D24" s="5">
        <f t="shared" ref="D24:L24" si="9">D20</f>
        <v>2.1000000000000001E-2</v>
      </c>
      <c r="E24" s="5">
        <f t="shared" si="9"/>
        <v>2.2000000000000002E-2</v>
      </c>
      <c r="F24" s="5">
        <f t="shared" si="9"/>
        <v>2.3000000000000003E-2</v>
      </c>
      <c r="G24" s="5">
        <f t="shared" si="9"/>
        <v>2.4000000000000004E-2</v>
      </c>
      <c r="H24" s="5">
        <f t="shared" si="9"/>
        <v>2.4500000000000004E-2</v>
      </c>
      <c r="I24" s="5">
        <f t="shared" si="9"/>
        <v>2.5000000000000005E-2</v>
      </c>
      <c r="J24" s="5">
        <f t="shared" si="9"/>
        <v>2.5500000000000005E-2</v>
      </c>
      <c r="K24" s="5">
        <f t="shared" si="9"/>
        <v>2.6000000000000006E-2</v>
      </c>
      <c r="L24" s="5">
        <f t="shared" si="9"/>
        <v>2.6500000000000006E-2</v>
      </c>
    </row>
    <row r="25" spans="2:12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25">
      <c r="B26" t="s">
        <v>9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25">
      <c r="B27" s="3" t="s">
        <v>0</v>
      </c>
      <c r="C27" s="1">
        <v>0.02</v>
      </c>
      <c r="D27" s="1">
        <f>C27+0.1%</f>
        <v>2.1000000000000001E-2</v>
      </c>
      <c r="E27" s="1">
        <f>D27+0.1%</f>
        <v>2.2000000000000002E-2</v>
      </c>
      <c r="F27" s="1">
        <f>E27+0.1%</f>
        <v>2.3000000000000003E-2</v>
      </c>
      <c r="G27" s="1">
        <f>F27+0.1%</f>
        <v>2.4000000000000004E-2</v>
      </c>
      <c r="H27" s="1">
        <f>G27+0.05%</f>
        <v>2.4500000000000004E-2</v>
      </c>
      <c r="I27" s="1">
        <f>H27+0.05%</f>
        <v>2.5000000000000005E-2</v>
      </c>
      <c r="J27" s="1">
        <f>I27+0.05%</f>
        <v>2.5500000000000005E-2</v>
      </c>
      <c r="K27" s="1">
        <f>J27+0.05%</f>
        <v>2.6000000000000006E-2</v>
      </c>
      <c r="L27" s="1">
        <f>K27+0.05%</f>
        <v>2.6500000000000006E-2</v>
      </c>
    </row>
    <row r="28" spans="2:12" x14ac:dyDescent="0.25">
      <c r="B28" s="3" t="s">
        <v>5</v>
      </c>
      <c r="C28" s="1">
        <v>0.01</v>
      </c>
      <c r="D28" s="1">
        <f>C28+0.1%</f>
        <v>1.0999999999999999E-2</v>
      </c>
      <c r="E28" s="1">
        <f t="shared" ref="E28" si="10">D28+0.1%</f>
        <v>1.2E-2</v>
      </c>
      <c r="F28" s="1">
        <f t="shared" ref="F28" si="11">E28+0.1%</f>
        <v>1.3000000000000001E-2</v>
      </c>
      <c r="G28" s="1">
        <f t="shared" ref="G28" si="12">F28+0.1%</f>
        <v>1.4000000000000002E-2</v>
      </c>
      <c r="H28" s="1">
        <f t="shared" ref="H28" si="13">G28+0.1%</f>
        <v>1.5000000000000003E-2</v>
      </c>
      <c r="I28" s="1">
        <f t="shared" ref="I28" si="14">H28+0.1%</f>
        <v>1.6000000000000004E-2</v>
      </c>
      <c r="J28" s="1">
        <f t="shared" ref="J28" si="15">I28+0.1%</f>
        <v>1.7000000000000005E-2</v>
      </c>
      <c r="K28" s="1">
        <f t="shared" ref="K28" si="16">J28+0.1%</f>
        <v>1.8000000000000006E-2</v>
      </c>
      <c r="L28" s="1">
        <f t="shared" ref="L28" si="17">K28+0.1%</f>
        <v>1.9000000000000006E-2</v>
      </c>
    </row>
    <row r="29" spans="2:12" x14ac:dyDescent="0.25">
      <c r="B29" s="3" t="s">
        <v>6</v>
      </c>
      <c r="C29" s="1">
        <v>1E-3</v>
      </c>
      <c r="D29" s="1">
        <f t="shared" ref="D29" si="18">C29+0.01%</f>
        <v>1.1000000000000001E-3</v>
      </c>
      <c r="E29" s="1">
        <f t="shared" ref="E29:E30" si="19">D29+0.01%</f>
        <v>1.2000000000000001E-3</v>
      </c>
      <c r="F29" s="1">
        <f t="shared" ref="F29:F30" si="20">E29+0.01%</f>
        <v>1.3000000000000002E-3</v>
      </c>
      <c r="G29" s="1">
        <f t="shared" ref="G29:G30" si="21">F29+0.01%</f>
        <v>1.4000000000000002E-3</v>
      </c>
      <c r="H29" s="1">
        <f t="shared" ref="H29:H30" si="22">G29+0.01%</f>
        <v>1.5000000000000002E-3</v>
      </c>
      <c r="I29" s="1">
        <f t="shared" ref="I29:I30" si="23">H29+0.01%</f>
        <v>1.6000000000000003E-3</v>
      </c>
      <c r="J29" s="1">
        <f t="shared" ref="J29:J30" si="24">I29+0.01%</f>
        <v>1.7000000000000003E-3</v>
      </c>
      <c r="K29" s="1">
        <f t="shared" ref="K29:K30" si="25">J29+0.01%</f>
        <v>1.8000000000000004E-3</v>
      </c>
      <c r="L29" s="1">
        <f t="shared" ref="L29:L30" si="26">K29+0.01%</f>
        <v>1.9000000000000004E-3</v>
      </c>
    </row>
    <row r="30" spans="2:12" x14ac:dyDescent="0.25">
      <c r="B30" s="3" t="s">
        <v>2</v>
      </c>
      <c r="C30" s="1">
        <v>2E-3</v>
      </c>
      <c r="D30" s="1">
        <f>C30+0.01%</f>
        <v>2.0999999999999999E-3</v>
      </c>
      <c r="E30" s="1">
        <f t="shared" si="19"/>
        <v>2.1999999999999997E-3</v>
      </c>
      <c r="F30" s="1">
        <f t="shared" si="20"/>
        <v>2.2999999999999995E-3</v>
      </c>
      <c r="G30" s="1">
        <f t="shared" si="21"/>
        <v>2.3999999999999994E-3</v>
      </c>
      <c r="H30" s="1">
        <f t="shared" si="22"/>
        <v>2.4999999999999992E-3</v>
      </c>
      <c r="I30" s="1">
        <f t="shared" si="23"/>
        <v>2.599999999999999E-3</v>
      </c>
      <c r="J30" s="1">
        <f t="shared" si="24"/>
        <v>2.6999999999999988E-3</v>
      </c>
      <c r="K30" s="1">
        <f t="shared" si="25"/>
        <v>2.7999999999999987E-3</v>
      </c>
      <c r="L30" s="1">
        <f t="shared" si="26"/>
        <v>2.8999999999999985E-3</v>
      </c>
    </row>
    <row r="31" spans="2:12" x14ac:dyDescent="0.25">
      <c r="B31" s="3" t="s">
        <v>1</v>
      </c>
      <c r="C31" s="1">
        <v>0.04</v>
      </c>
      <c r="D31" s="1">
        <f>C31+0.15%</f>
        <v>4.1500000000000002E-2</v>
      </c>
      <c r="E31" s="1">
        <f>D31+0.15%</f>
        <v>4.3000000000000003E-2</v>
      </c>
      <c r="F31" s="1">
        <f>E31+0.15%</f>
        <v>4.4500000000000005E-2</v>
      </c>
      <c r="G31" s="1">
        <f>F31+0.15%</f>
        <v>4.6000000000000006E-2</v>
      </c>
      <c r="H31" s="1">
        <f>G31+0.1%</f>
        <v>4.7000000000000007E-2</v>
      </c>
      <c r="I31" s="1">
        <f>H31+0.1%</f>
        <v>4.8000000000000008E-2</v>
      </c>
      <c r="J31" s="1">
        <f>I31+0.1%</f>
        <v>4.9000000000000009E-2</v>
      </c>
      <c r="K31" s="1">
        <f>J31+0.1%</f>
        <v>5.000000000000001E-2</v>
      </c>
      <c r="L31" s="1">
        <f>K31+0.1%</f>
        <v>5.1000000000000011E-2</v>
      </c>
    </row>
    <row r="32" spans="2:12" x14ac:dyDescent="0.25">
      <c r="B32" s="4" t="s">
        <v>22</v>
      </c>
      <c r="C32" s="5">
        <f t="shared" ref="C32:L32" si="27">C31-C30-C29</f>
        <v>3.6999999999999998E-2</v>
      </c>
      <c r="D32" s="5">
        <f t="shared" si="27"/>
        <v>3.8300000000000008E-2</v>
      </c>
      <c r="E32" s="5">
        <f t="shared" si="27"/>
        <v>3.9600000000000003E-2</v>
      </c>
      <c r="F32" s="5">
        <f t="shared" si="27"/>
        <v>4.0900000000000006E-2</v>
      </c>
      <c r="G32" s="5">
        <f t="shared" si="27"/>
        <v>4.2200000000000008E-2</v>
      </c>
      <c r="H32" s="5">
        <f t="shared" si="27"/>
        <v>4.3000000000000003E-2</v>
      </c>
      <c r="I32" s="5">
        <f t="shared" si="27"/>
        <v>4.3800000000000013E-2</v>
      </c>
      <c r="J32" s="5">
        <f t="shared" si="27"/>
        <v>4.4600000000000008E-2</v>
      </c>
      <c r="K32" s="5">
        <f t="shared" si="27"/>
        <v>4.540000000000001E-2</v>
      </c>
      <c r="L32" s="5">
        <f t="shared" si="27"/>
        <v>4.6200000000000012E-2</v>
      </c>
    </row>
    <row r="33" spans="2:12" x14ac:dyDescent="0.25">
      <c r="B33" s="4" t="s">
        <v>23</v>
      </c>
      <c r="C33" s="5">
        <f>C27+C28</f>
        <v>0.03</v>
      </c>
      <c r="D33" s="5">
        <f t="shared" ref="D33:L33" si="28">D27+D28</f>
        <v>3.2000000000000001E-2</v>
      </c>
      <c r="E33" s="5">
        <f t="shared" si="28"/>
        <v>3.4000000000000002E-2</v>
      </c>
      <c r="F33" s="5">
        <f t="shared" si="28"/>
        <v>3.6000000000000004E-2</v>
      </c>
      <c r="G33" s="5">
        <f t="shared" si="28"/>
        <v>3.8000000000000006E-2</v>
      </c>
      <c r="H33" s="5">
        <f t="shared" si="28"/>
        <v>3.9500000000000007E-2</v>
      </c>
      <c r="I33" s="5">
        <f t="shared" si="28"/>
        <v>4.1000000000000009E-2</v>
      </c>
      <c r="J33" s="5">
        <f t="shared" si="28"/>
        <v>4.250000000000001E-2</v>
      </c>
      <c r="K33" s="5">
        <f t="shared" si="28"/>
        <v>4.4000000000000011E-2</v>
      </c>
      <c r="L33" s="5">
        <f t="shared" si="28"/>
        <v>4.5500000000000013E-2</v>
      </c>
    </row>
    <row r="34" spans="2:12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25">
      <c r="B35" t="s">
        <v>57</v>
      </c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5">
      <c r="B36" s="3" t="s">
        <v>11</v>
      </c>
      <c r="C36" s="2">
        <f>C20</f>
        <v>0.02</v>
      </c>
      <c r="D36" s="2">
        <f>D20</f>
        <v>2.1000000000000001E-2</v>
      </c>
      <c r="E36" s="2">
        <f>E20</f>
        <v>2.2000000000000002E-2</v>
      </c>
      <c r="F36" s="2">
        <f>F20</f>
        <v>2.3000000000000003E-2</v>
      </c>
      <c r="G36" s="2">
        <f>G20</f>
        <v>2.4000000000000004E-2</v>
      </c>
      <c r="H36" s="5">
        <f>(H38*(1+H37)/G38)-1</f>
        <v>2.4498740131026153E-2</v>
      </c>
      <c r="I36" s="5">
        <f>(I38*(1+I37)/H38)-1</f>
        <v>2.500285103349964E-2</v>
      </c>
      <c r="J36" s="5">
        <f>(J38*(1+J37)/I38)-1</f>
        <v>2.550060462603243E-2</v>
      </c>
      <c r="K36" s="5">
        <f>(K38*(1+K37)/J38)-1</f>
        <v>2.6000364241856477E-2</v>
      </c>
      <c r="L36" s="5">
        <f>(L38*(1+L37)/K38)-1</f>
        <v>2.6501917087080162E-2</v>
      </c>
    </row>
    <row r="37" spans="2:12" x14ac:dyDescent="0.25">
      <c r="B37" s="3" t="s">
        <v>10</v>
      </c>
      <c r="C37" s="2">
        <v>0.03</v>
      </c>
      <c r="D37" s="2">
        <f>C37+0.1%</f>
        <v>3.1E-2</v>
      </c>
      <c r="E37" s="2">
        <f t="shared" ref="E37:L37" si="29">D37+0.1%</f>
        <v>3.2000000000000001E-2</v>
      </c>
      <c r="F37" s="2">
        <f t="shared" si="29"/>
        <v>3.3000000000000002E-2</v>
      </c>
      <c r="G37" s="2">
        <f t="shared" si="29"/>
        <v>3.4000000000000002E-2</v>
      </c>
      <c r="H37" s="2">
        <f t="shared" si="29"/>
        <v>3.5000000000000003E-2</v>
      </c>
      <c r="I37" s="2">
        <f t="shared" si="29"/>
        <v>3.6000000000000004E-2</v>
      </c>
      <c r="J37" s="2">
        <f t="shared" si="29"/>
        <v>3.7000000000000005E-2</v>
      </c>
      <c r="K37" s="2">
        <f t="shared" si="29"/>
        <v>3.8000000000000006E-2</v>
      </c>
      <c r="L37" s="2">
        <f t="shared" si="29"/>
        <v>3.9000000000000007E-2</v>
      </c>
    </row>
    <row r="38" spans="2:12" x14ac:dyDescent="0.25">
      <c r="B38" s="3" t="s">
        <v>24</v>
      </c>
      <c r="C38" s="7">
        <v>1.23786</v>
      </c>
      <c r="D38" s="7">
        <v>1.2258599999999999</v>
      </c>
      <c r="E38" s="7">
        <v>1.2139800000000001</v>
      </c>
      <c r="F38" s="7">
        <v>1.2022299999999999</v>
      </c>
      <c r="G38" s="7">
        <v>1.1906000000000001</v>
      </c>
      <c r="H38" s="7">
        <v>1.17852</v>
      </c>
      <c r="I38" s="7">
        <v>1.16601</v>
      </c>
      <c r="J38" s="7">
        <v>1.1530800000000001</v>
      </c>
      <c r="K38" s="7">
        <v>1.13975</v>
      </c>
      <c r="L38" s="7">
        <v>1.1260399999999999</v>
      </c>
    </row>
    <row r="39" spans="2:12" x14ac:dyDescent="0.25">
      <c r="B39" s="3" t="s">
        <v>25</v>
      </c>
      <c r="C39" s="2">
        <f t="shared" ref="C39:L39" si="30">C6</f>
        <v>0.01</v>
      </c>
      <c r="D39" s="2">
        <f t="shared" si="30"/>
        <v>1.0999999999999999E-2</v>
      </c>
      <c r="E39" s="2">
        <f t="shared" si="30"/>
        <v>1.2E-2</v>
      </c>
      <c r="F39" s="2">
        <f t="shared" si="30"/>
        <v>1.3000000000000001E-2</v>
      </c>
      <c r="G39" s="2">
        <f t="shared" si="30"/>
        <v>1.4000000000000002E-2</v>
      </c>
      <c r="H39" s="2">
        <f t="shared" si="30"/>
        <v>1.5000000000000003E-2</v>
      </c>
      <c r="I39" s="2">
        <f t="shared" si="30"/>
        <v>1.6000000000000004E-2</v>
      </c>
      <c r="J39" s="2">
        <f t="shared" si="30"/>
        <v>1.7000000000000005E-2</v>
      </c>
      <c r="K39" s="2">
        <f t="shared" si="30"/>
        <v>1.8000000000000006E-2</v>
      </c>
      <c r="L39" s="2">
        <f t="shared" si="30"/>
        <v>1.9000000000000006E-2</v>
      </c>
    </row>
    <row r="40" spans="2:12" x14ac:dyDescent="0.25">
      <c r="B40" s="4" t="s">
        <v>26</v>
      </c>
      <c r="C40" s="5">
        <f>C36+C39</f>
        <v>0.03</v>
      </c>
      <c r="D40" s="5">
        <f t="shared" ref="D40:G40" si="31">D36+D39</f>
        <v>3.2000000000000001E-2</v>
      </c>
      <c r="E40" s="5">
        <f t="shared" si="31"/>
        <v>3.4000000000000002E-2</v>
      </c>
      <c r="F40" s="5">
        <f t="shared" si="31"/>
        <v>3.6000000000000004E-2</v>
      </c>
      <c r="G40" s="5">
        <f t="shared" si="31"/>
        <v>3.8000000000000006E-2</v>
      </c>
      <c r="H40" s="5">
        <f>H36+H39</f>
        <v>3.9498740131026153E-2</v>
      </c>
      <c r="I40" s="5">
        <f>I36+I39</f>
        <v>4.100285103349964E-2</v>
      </c>
      <c r="J40" s="5">
        <f>J36+J39</f>
        <v>4.2500604626032432E-2</v>
      </c>
      <c r="K40" s="5">
        <f>K36+K39</f>
        <v>4.4000364241856479E-2</v>
      </c>
      <c r="L40" s="5">
        <f>L36+L39</f>
        <v>4.5501917087080165E-2</v>
      </c>
    </row>
    <row r="41" spans="2:12" x14ac:dyDescent="0.25">
      <c r="B41" s="4" t="s">
        <v>27</v>
      </c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2:12" x14ac:dyDescent="0.25">
      <c r="C44" s="2"/>
    </row>
    <row r="45" spans="2:12" x14ac:dyDescent="0.25">
      <c r="C4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tabSelected="1" workbookViewId="0">
      <selection activeCell="C6" sqref="C6"/>
    </sheetView>
  </sheetViews>
  <sheetFormatPr defaultRowHeight="15" x14ac:dyDescent="0.25"/>
  <cols>
    <col min="2" max="2" width="30.42578125" bestFit="1" customWidth="1"/>
  </cols>
  <sheetData>
    <row r="3" spans="2:3" x14ac:dyDescent="0.25">
      <c r="B3" t="s">
        <v>71</v>
      </c>
      <c r="C3" s="19">
        <v>0.03</v>
      </c>
    </row>
    <row r="4" spans="2:3" x14ac:dyDescent="0.25">
      <c r="B4" t="s">
        <v>70</v>
      </c>
      <c r="C4" s="19">
        <v>0.05</v>
      </c>
    </row>
    <row r="6" spans="2:3" x14ac:dyDescent="0.25">
      <c r="B6" t="s">
        <v>72</v>
      </c>
      <c r="C6" s="1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E8" sqref="E8"/>
    </sheetView>
  </sheetViews>
  <sheetFormatPr defaultRowHeight="15" x14ac:dyDescent="0.25"/>
  <cols>
    <col min="2" max="2" width="19.5703125" bestFit="1" customWidth="1"/>
  </cols>
  <sheetData>
    <row r="3" spans="2:8" x14ac:dyDescent="0.25">
      <c r="B3" t="s">
        <v>29</v>
      </c>
      <c r="C3" t="s">
        <v>30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</row>
    <row r="4" spans="2:8" x14ac:dyDescent="0.25">
      <c r="B4" t="s">
        <v>31</v>
      </c>
      <c r="D4" s="1">
        <v>3.7499999999999999E-2</v>
      </c>
      <c r="E4" s="1">
        <v>4.7500000000000001E-2</v>
      </c>
      <c r="F4" s="1">
        <v>5.7500000000000002E-2</v>
      </c>
      <c r="G4" s="1">
        <v>4.7500000000000001E-2</v>
      </c>
      <c r="H4" s="1">
        <v>5.7500000000000002E-2</v>
      </c>
    </row>
    <row r="5" spans="2:8" x14ac:dyDescent="0.25">
      <c r="B5" t="s">
        <v>32</v>
      </c>
      <c r="D5" s="1">
        <v>0.04</v>
      </c>
      <c r="E5" s="1">
        <v>4.7500000000000001E-2</v>
      </c>
      <c r="F5" s="1">
        <v>5.5E-2</v>
      </c>
      <c r="G5" s="1">
        <v>4.7500000000000001E-2</v>
      </c>
      <c r="H5" s="1">
        <v>5.5E-2</v>
      </c>
    </row>
    <row r="6" spans="2:8" x14ac:dyDescent="0.25">
      <c r="B6" t="s">
        <v>33</v>
      </c>
      <c r="D6" s="1">
        <v>4.2500000000000003E-2</v>
      </c>
      <c r="E6" s="1">
        <v>4.5000000000000005E-2</v>
      </c>
      <c r="F6" s="1">
        <v>4.2500000000000003E-2</v>
      </c>
      <c r="G6" s="1">
        <v>4.5000000000000005E-2</v>
      </c>
      <c r="H6" s="1">
        <v>4.7500000000000007E-2</v>
      </c>
    </row>
    <row r="7" spans="2:8" x14ac:dyDescent="0.25">
      <c r="B7" t="s">
        <v>34</v>
      </c>
      <c r="D7" s="1">
        <v>3.5000000000000003E-2</v>
      </c>
      <c r="E7" s="1">
        <v>3.7500000000000006E-2</v>
      </c>
      <c r="F7" s="1">
        <v>3.5000000000000003E-2</v>
      </c>
      <c r="G7" s="1">
        <v>3.2500000000000001E-2</v>
      </c>
      <c r="H7" s="1">
        <v>3.0000000000000002E-2</v>
      </c>
    </row>
    <row r="8" spans="2:8" x14ac:dyDescent="0.25">
      <c r="B8" t="s">
        <v>35</v>
      </c>
      <c r="D8" s="22">
        <f>1/(C15/D15)-1</f>
        <v>7.3806081368509524E-2</v>
      </c>
      <c r="E8" s="21">
        <v>0</v>
      </c>
      <c r="F8" s="12">
        <v>2.5000000000000001E-2</v>
      </c>
      <c r="G8" s="12">
        <v>1.7500000000000002E-2</v>
      </c>
      <c r="H8" s="12">
        <v>1.0000000000000002E-2</v>
      </c>
    </row>
    <row r="10" spans="2:8" x14ac:dyDescent="0.25">
      <c r="B10" t="s">
        <v>36</v>
      </c>
    </row>
    <row r="11" spans="2:8" x14ac:dyDescent="0.25">
      <c r="B11" t="s">
        <v>31</v>
      </c>
      <c r="C11" s="10">
        <f t="shared" ref="C11:G15" si="0">D11/(1+D4)</f>
        <v>78.54943747866615</v>
      </c>
      <c r="D11" s="10">
        <f t="shared" si="0"/>
        <v>81.495041384116135</v>
      </c>
      <c r="E11" s="10">
        <f t="shared" si="0"/>
        <v>85.366055849861667</v>
      </c>
      <c r="F11" s="10">
        <f t="shared" si="0"/>
        <v>90.274604061228729</v>
      </c>
      <c r="G11" s="10">
        <f>H11/(1+H4)</f>
        <v>94.562647754137103</v>
      </c>
      <c r="H11" s="10">
        <v>100</v>
      </c>
    </row>
    <row r="12" spans="2:8" x14ac:dyDescent="0.25">
      <c r="B12" t="s">
        <v>32</v>
      </c>
      <c r="C12" s="10">
        <f t="shared" si="0"/>
        <v>78.732434066435161</v>
      </c>
      <c r="D12" s="10">
        <f t="shared" si="0"/>
        <v>81.881731429092568</v>
      </c>
      <c r="E12" s="10">
        <f t="shared" si="0"/>
        <v>85.771113671974476</v>
      </c>
      <c r="F12" s="10">
        <f t="shared" si="0"/>
        <v>90.48852492393307</v>
      </c>
      <c r="G12" s="10">
        <f t="shared" si="0"/>
        <v>94.786729857819907</v>
      </c>
      <c r="H12" s="10">
        <v>100</v>
      </c>
    </row>
    <row r="13" spans="2:8" x14ac:dyDescent="0.25">
      <c r="B13" t="s">
        <v>33</v>
      </c>
      <c r="C13" s="10">
        <f t="shared" si="0"/>
        <v>80.437999325568072</v>
      </c>
      <c r="D13" s="10">
        <f t="shared" si="0"/>
        <v>83.856614296904709</v>
      </c>
      <c r="E13" s="10">
        <f t="shared" si="0"/>
        <v>87.63016194026541</v>
      </c>
      <c r="F13" s="10">
        <f t="shared" si="0"/>
        <v>91.354443822726694</v>
      </c>
      <c r="G13" s="10">
        <f t="shared" si="0"/>
        <v>95.465393794749389</v>
      </c>
      <c r="H13" s="10">
        <v>100</v>
      </c>
    </row>
    <row r="14" spans="2:8" x14ac:dyDescent="0.25">
      <c r="B14" t="s">
        <v>34</v>
      </c>
      <c r="C14" s="10">
        <f t="shared" si="0"/>
        <v>84.606535156045027</v>
      </c>
      <c r="D14" s="10">
        <f t="shared" si="0"/>
        <v>87.567763886506597</v>
      </c>
      <c r="E14" s="10">
        <f t="shared" si="0"/>
        <v>90.851555032250602</v>
      </c>
      <c r="F14" s="10">
        <f t="shared" si="0"/>
        <v>94.03135945837937</v>
      </c>
      <c r="G14" s="10">
        <f t="shared" si="0"/>
        <v>97.087378640776691</v>
      </c>
      <c r="H14" s="10">
        <v>100</v>
      </c>
    </row>
    <row r="15" spans="2:8" x14ac:dyDescent="0.25">
      <c r="B15" t="s">
        <v>35</v>
      </c>
      <c r="C15" s="20">
        <f>C19*5-SUM(C11:C14)</f>
        <v>88.408593973285633</v>
      </c>
      <c r="D15" s="10">
        <f t="shared" si="0"/>
        <v>94.933685853753474</v>
      </c>
      <c r="E15" s="10">
        <f t="shared" si="0"/>
        <v>94.933685853753474</v>
      </c>
      <c r="F15" s="10">
        <f t="shared" si="0"/>
        <v>97.307028000097304</v>
      </c>
      <c r="G15" s="10">
        <f t="shared" si="0"/>
        <v>99.009900990099013</v>
      </c>
      <c r="H15" s="10">
        <v>100</v>
      </c>
    </row>
    <row r="17" spans="2:3" x14ac:dyDescent="0.25">
      <c r="B17" t="s">
        <v>37</v>
      </c>
      <c r="C17" s="9">
        <f>AVERAGE(C11:C15)</f>
        <v>82.147000000000006</v>
      </c>
    </row>
    <row r="19" spans="2:3" x14ac:dyDescent="0.25">
      <c r="B19" t="s">
        <v>28</v>
      </c>
      <c r="C19" s="11">
        <v>82.147000000000006</v>
      </c>
    </row>
    <row r="21" spans="2:3" x14ac:dyDescent="0.25">
      <c r="C21" s="11"/>
    </row>
    <row r="22" spans="2:3" x14ac:dyDescent="0.25">
      <c r="C22" s="11"/>
    </row>
    <row r="23" spans="2:3" x14ac:dyDescent="0.25">
      <c r="C23" s="11"/>
    </row>
    <row r="24" spans="2:3" x14ac:dyDescent="0.25">
      <c r="C24" s="11"/>
    </row>
    <row r="25" spans="2:3" x14ac:dyDescent="0.25">
      <c r="C2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"/>
  <sheetViews>
    <sheetView workbookViewId="0">
      <selection activeCell="C8" sqref="C8"/>
    </sheetView>
  </sheetViews>
  <sheetFormatPr defaultRowHeight="15" x14ac:dyDescent="0.25"/>
  <cols>
    <col min="2" max="2" width="18.5703125" customWidth="1"/>
  </cols>
  <sheetData>
    <row r="2" spans="2:14" x14ac:dyDescent="0.25"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53</v>
      </c>
      <c r="N2" t="s">
        <v>54</v>
      </c>
    </row>
    <row r="3" spans="2:14" x14ac:dyDescent="0.25">
      <c r="B3" t="s">
        <v>38</v>
      </c>
      <c r="C3" s="13">
        <v>0.18</v>
      </c>
      <c r="D3" s="13">
        <f>C3+0.1%</f>
        <v>0.18099999999999999</v>
      </c>
      <c r="E3" s="13">
        <f t="shared" ref="E3:G3" si="0">D3+0.1%</f>
        <v>0.182</v>
      </c>
      <c r="F3" s="13">
        <f t="shared" si="0"/>
        <v>0.183</v>
      </c>
      <c r="G3" s="13">
        <f t="shared" si="0"/>
        <v>0.184</v>
      </c>
      <c r="H3" s="13">
        <v>0.24</v>
      </c>
      <c r="I3" s="13">
        <v>0.26</v>
      </c>
      <c r="J3" s="13">
        <v>0.26</v>
      </c>
      <c r="K3" s="13">
        <v>0.3</v>
      </c>
      <c r="L3" s="13">
        <v>0.31</v>
      </c>
      <c r="M3" t="s">
        <v>55</v>
      </c>
      <c r="N3" t="s">
        <v>55</v>
      </c>
    </row>
    <row r="5" spans="2:14" ht="30" x14ac:dyDescent="0.25">
      <c r="B5" s="14" t="s">
        <v>40</v>
      </c>
      <c r="C5" t="s">
        <v>39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</row>
    <row r="6" spans="2:14" x14ac:dyDescent="0.25">
      <c r="B6" t="s">
        <v>52</v>
      </c>
      <c r="C6" s="15">
        <v>0.11863705234083965</v>
      </c>
      <c r="D6" s="15">
        <v>0.151313274770359</v>
      </c>
      <c r="E6" s="15">
        <v>0.21638414020145999</v>
      </c>
      <c r="F6" s="15">
        <v>0.18407431500343599</v>
      </c>
      <c r="G6" s="15">
        <v>0.21066611883321101</v>
      </c>
      <c r="H6" s="15">
        <v>0.18999003783133947</v>
      </c>
      <c r="I6" s="15">
        <v>0.20203774280714676</v>
      </c>
      <c r="J6" s="15">
        <v>0.19062716610387195</v>
      </c>
      <c r="K6" s="15">
        <v>0.1897857899906534</v>
      </c>
      <c r="L6" s="15">
        <v>0.20667942956585239</v>
      </c>
      <c r="M6" s="15">
        <v>0.19413095711095463</v>
      </c>
      <c r="N6" s="15">
        <v>0.19350546009283989</v>
      </c>
    </row>
    <row r="8" spans="2:14" x14ac:dyDescent="0.25">
      <c r="B8" t="s">
        <v>56</v>
      </c>
      <c r="C8" s="17">
        <f>C3</f>
        <v>0.18</v>
      </c>
      <c r="D8" s="17">
        <f t="shared" ref="D8:G8" si="1">D3</f>
        <v>0.18099999999999999</v>
      </c>
      <c r="E8" s="17">
        <f t="shared" si="1"/>
        <v>0.182</v>
      </c>
      <c r="F8" s="17">
        <f t="shared" si="1"/>
        <v>0.183</v>
      </c>
      <c r="G8" s="17">
        <f t="shared" si="1"/>
        <v>0.184</v>
      </c>
      <c r="H8" s="16" t="s">
        <v>67</v>
      </c>
      <c r="I8" s="16" t="s">
        <v>67</v>
      </c>
      <c r="J8" s="16" t="s">
        <v>67</v>
      </c>
      <c r="K8" s="16" t="s">
        <v>67</v>
      </c>
      <c r="L8" s="16" t="s">
        <v>67</v>
      </c>
      <c r="M8" s="16" t="s">
        <v>67</v>
      </c>
      <c r="N8" s="16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6"/>
  <sheetViews>
    <sheetView workbookViewId="0">
      <selection activeCell="C16" sqref="C16"/>
    </sheetView>
  </sheetViews>
  <sheetFormatPr defaultRowHeight="15" x14ac:dyDescent="0.25"/>
  <cols>
    <col min="2" max="2" width="54" bestFit="1" customWidth="1"/>
    <col min="3" max="3" width="31.140625" bestFit="1" customWidth="1"/>
  </cols>
  <sheetData>
    <row r="3" spans="2:3" x14ac:dyDescent="0.25">
      <c r="C3" t="s">
        <v>63</v>
      </c>
    </row>
    <row r="4" spans="2:3" x14ac:dyDescent="0.25">
      <c r="B4" t="s">
        <v>58</v>
      </c>
      <c r="C4" s="2">
        <v>0.05</v>
      </c>
    </row>
    <row r="5" spans="2:3" x14ac:dyDescent="0.25">
      <c r="B5" t="s">
        <v>2</v>
      </c>
      <c r="C5" s="2">
        <v>3.0000000000000001E-3</v>
      </c>
    </row>
    <row r="6" spans="2:3" x14ac:dyDescent="0.25">
      <c r="B6" s="3" t="s">
        <v>6</v>
      </c>
      <c r="C6" s="2">
        <v>1.2E-2</v>
      </c>
    </row>
    <row r="7" spans="2:3" x14ac:dyDescent="0.25">
      <c r="B7" t="s">
        <v>59</v>
      </c>
      <c r="C7" s="2">
        <v>0.02</v>
      </c>
    </row>
    <row r="9" spans="2:3" x14ac:dyDescent="0.25">
      <c r="B9" t="s">
        <v>60</v>
      </c>
    </row>
    <row r="10" spans="2:3" x14ac:dyDescent="0.25">
      <c r="B10" t="s">
        <v>61</v>
      </c>
      <c r="C10" s="18">
        <f>C4-C5-C6</f>
        <v>3.5000000000000003E-2</v>
      </c>
    </row>
    <row r="11" spans="2:3" x14ac:dyDescent="0.25">
      <c r="B11" t="s">
        <v>62</v>
      </c>
      <c r="C11" s="18">
        <f>C4-C5</f>
        <v>4.7E-2</v>
      </c>
    </row>
    <row r="12" spans="2:3" x14ac:dyDescent="0.25">
      <c r="B12" t="s">
        <v>64</v>
      </c>
      <c r="C12" s="5">
        <f>C11-(C6/2)</f>
        <v>4.1000000000000002E-2</v>
      </c>
    </row>
    <row r="14" spans="2:3" x14ac:dyDescent="0.25">
      <c r="B14" t="s">
        <v>65</v>
      </c>
      <c r="C14" s="16" t="s">
        <v>68</v>
      </c>
    </row>
    <row r="16" spans="2:3" x14ac:dyDescent="0.25">
      <c r="B16" t="s">
        <v>66</v>
      </c>
      <c r="C16" s="1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liability discount rate</vt:lpstr>
      <vt:lpstr>Stochastic</vt:lpstr>
      <vt:lpstr>market price</vt:lpstr>
      <vt:lpstr>volatility</vt:lpstr>
      <vt:lpstr>asset dependent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Lockerman</dc:creator>
  <cp:lastModifiedBy>user</cp:lastModifiedBy>
  <dcterms:created xsi:type="dcterms:W3CDTF">2017-08-15T21:50:26Z</dcterms:created>
  <dcterms:modified xsi:type="dcterms:W3CDTF">2017-09-11T07:35:03Z</dcterms:modified>
</cp:coreProperties>
</file>